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180" windowWidth="19440" windowHeight="6555" tabRatio="884"/>
  </bookViews>
  <sheets>
    <sheet name="виды работ  (2)" sheetId="5" r:id="rId1"/>
    <sheet name="характеристики мкд" sheetId="3" r:id="rId2"/>
  </sheets>
  <definedNames>
    <definedName name="_xlnm._FilterDatabase" localSheetId="0" hidden="1">'виды работ  (2)'!$A$8:$AC$17</definedName>
    <definedName name="_xlnm._FilterDatabase" localSheetId="1" hidden="1">'характеристики мкд'!#REF!</definedName>
    <definedName name="_xlnm.Print_Titles" localSheetId="0">'виды работ  (2)'!$8:$8</definedName>
    <definedName name="_xlnm.Print_Titles" localSheetId="1">'характеристики мкд'!#REF!</definedName>
    <definedName name="_xlnm.Print_Area" localSheetId="0">'виды работ  (2)'!$A$1:$X$17</definedName>
    <definedName name="_xlnm.Print_Area" localSheetId="1">'характеристики мкд'!$A$1:$T$18</definedName>
  </definedNames>
  <calcPr calcId="125725"/>
</workbook>
</file>

<file path=xl/calcChain.xml><?xml version="1.0" encoding="utf-8"?>
<calcChain xmlns="http://schemas.openxmlformats.org/spreadsheetml/2006/main">
  <c r="F15" i="5"/>
  <c r="N15"/>
  <c r="R15"/>
  <c r="V15"/>
  <c r="I16" i="3"/>
  <c r="N16"/>
  <c r="N17" s="1"/>
  <c r="A13"/>
  <c r="A14"/>
  <c r="H15"/>
  <c r="H16" s="1"/>
  <c r="I15"/>
  <c r="J15"/>
  <c r="J16" s="1"/>
  <c r="K15"/>
  <c r="K16" s="1"/>
  <c r="M15"/>
  <c r="M16" s="1"/>
  <c r="M17" s="1"/>
  <c r="N15"/>
  <c r="O15"/>
  <c r="O16" s="1"/>
  <c r="O17" s="1"/>
  <c r="E14" i="5"/>
  <c r="E15" s="1"/>
  <c r="J14"/>
  <c r="J15" s="1"/>
  <c r="K14"/>
  <c r="K15" s="1"/>
  <c r="L14"/>
  <c r="L15" s="1"/>
  <c r="N14"/>
  <c r="O14"/>
  <c r="O15" s="1"/>
  <c r="P14"/>
  <c r="P15" s="1"/>
  <c r="Q14"/>
  <c r="Q15" s="1"/>
  <c r="R14"/>
  <c r="S14"/>
  <c r="S15" s="1"/>
  <c r="T14"/>
  <c r="T15" s="1"/>
  <c r="U14"/>
  <c r="U15" s="1"/>
  <c r="V14"/>
  <c r="W14"/>
  <c r="W15" s="1"/>
  <c r="X14"/>
  <c r="X15" s="1"/>
  <c r="A12"/>
  <c r="A13"/>
  <c r="D12"/>
  <c r="D14" s="1"/>
  <c r="D15" s="1"/>
  <c r="D11"/>
  <c r="M12"/>
  <c r="M11"/>
  <c r="M14" s="1"/>
  <c r="M15" s="1"/>
  <c r="C11"/>
  <c r="L12" i="3" s="1"/>
  <c r="Q12" s="1"/>
  <c r="G13" i="5"/>
  <c r="F13"/>
  <c r="H13"/>
  <c r="H14"/>
  <c r="H15" s="1"/>
  <c r="I13"/>
  <c r="I14" s="1"/>
  <c r="I15" s="1"/>
  <c r="M13"/>
  <c r="G14"/>
  <c r="G15" s="1"/>
  <c r="F14"/>
  <c r="D13"/>
  <c r="C13" s="1"/>
  <c r="L14" i="3" s="1"/>
  <c r="Q14" l="1"/>
  <c r="P14"/>
  <c r="C12" i="5"/>
  <c r="L13" i="3" s="1"/>
  <c r="P13" s="1"/>
  <c r="P12"/>
  <c r="P15" s="1"/>
  <c r="P16" s="1"/>
  <c r="L15"/>
  <c r="Q13"/>
  <c r="C14" i="5" l="1"/>
  <c r="C15" s="1"/>
  <c r="C17" s="1"/>
  <c r="L17" i="3" s="1"/>
  <c r="P17" s="1"/>
  <c r="L16"/>
  <c r="Q15"/>
  <c r="U15" l="1"/>
  <c r="Q16"/>
  <c r="U16"/>
</calcChain>
</file>

<file path=xl/sharedStrings.xml><?xml version="1.0" encoding="utf-8"?>
<sst xmlns="http://schemas.openxmlformats.org/spreadsheetml/2006/main" count="132" uniqueCount="66">
  <si>
    <t>Адрес МКД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</si>
  <si>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</si>
  <si>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</si>
  <si>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</si>
  <si>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</si>
  <si>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</si>
  <si>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</si>
  <si>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</si>
  <si>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</si>
  <si>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</si>
  <si>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</si>
  <si>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</si>
  <si>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</si>
  <si>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</si>
  <si>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</si>
  <si>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</si>
  <si>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</si>
  <si>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</si>
  <si>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</si>
  <si>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</si>
  <si>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</si>
  <si>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</si>
  <si>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</si>
  <si>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</si>
  <si>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</si>
  <si>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</si>
  <si>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</si>
  <si>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</si>
  <si>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С. Копорье, д. 5</t>
  </si>
  <si>
    <t>Дер. Ломаха, д. 1</t>
  </si>
  <si>
    <t>Дер. Ломаха, д. 2</t>
  </si>
  <si>
    <t>х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</si>
  <si>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</si>
  <si>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</si>
  <si>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</si>
  <si>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</si>
  <si>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</si>
  <si>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</si>
  <si>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</si>
  <si>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</si>
  <si>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</si>
  <si>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</si>
  <si>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</si>
  <si>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</si>
  <si>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</si>
  <si>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</si>
  <si>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</si>
  <si>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</si>
  <si>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</si>
  <si>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</si>
  <si>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</si>
  <si>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</si>
  <si>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</si>
  <si>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</si>
  <si>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</si>
  <si>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</si>
  <si>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Ломоносовский муниципальный район</t>
  </si>
  <si>
    <t>Муниципальное образование Копорское сельское поселение</t>
  </si>
  <si>
    <t>Осуществление строительного контроля</t>
  </si>
  <si>
    <t>II. Реестр многоквартирных домов, которые подлежат капитальному ремонту в 2017 году</t>
  </si>
  <si>
    <t>I. Перечень многоквратирных домов, которые подлежат капитальному ремонту в 2017 году</t>
  </si>
  <si>
    <t>РО</t>
  </si>
  <si>
    <t>30.12.2018</t>
  </si>
  <si>
    <t>ИТОГО по Копорское СП</t>
  </si>
  <si>
    <t>Итого по Копорское СП со строительным контролем</t>
  </si>
  <si>
    <t>ИТОГО по Копорское СП со строительным контролем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</si>
</sst>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3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8">
    <xf numFmtId="0" fontId="0" fillId="0" borderId="0" xfId="0"/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12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horizontal="right" vertical="center" inden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 indent="1"/>
    </xf>
    <xf numFmtId="4" fontId="15" fillId="2" borderId="0" xfId="0" applyNumberFormat="1" applyFont="1" applyFill="1" applyAlignment="1">
      <alignment horizontal="right" vertical="center" indent="1"/>
    </xf>
    <xf numFmtId="4" fontId="16" fillId="2" borderId="0" xfId="0" applyNumberFormat="1" applyFont="1" applyFill="1" applyAlignment="1">
      <alignment horizontal="right" vertical="center" inden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4" fontId="16" fillId="0" borderId="0" xfId="0" applyNumberFormat="1" applyFont="1" applyFill="1" applyAlignment="1">
      <alignment horizontal="right" vertical="center" inden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 indent="1"/>
    </xf>
    <xf numFmtId="4" fontId="8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7" fillId="0" borderId="0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12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13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/>
    </xf>
    <xf numFmtId="4" fontId="7" fillId="2" borderId="12" xfId="0" applyNumberFormat="1" applyFont="1" applyFill="1" applyBorder="1" applyAlignment="1">
      <alignment horizontal="left" vertical="center"/>
    </xf>
    <xf numFmtId="4" fontId="7" fillId="2" borderId="13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</cellXfs>
  <cellStyles count="47">
    <cellStyle name="Excel Built-in Normal" xfId="1"/>
    <cellStyle name="Excel Built-in Normal 2" xfId="2"/>
    <cellStyle name="Excel Built-in Normal 2 2" xfId="3"/>
    <cellStyle name="Excel Built-in Normal 3" xfId="4"/>
    <cellStyle name="TableStyleLight1" xfId="5"/>
    <cellStyle name="Обычный" xfId="0" builtinId="0"/>
    <cellStyle name="Обычный 10" xfId="6"/>
    <cellStyle name="Обычный 10 2" xfId="7"/>
    <cellStyle name="Обычный 10 3" xfId="8"/>
    <cellStyle name="Обычный 11" xfId="9"/>
    <cellStyle name="Обычный 12" xfId="10"/>
    <cellStyle name="Обычный 13" xfId="11"/>
    <cellStyle name="Обычный 2" xfId="12"/>
    <cellStyle name="Обычный 2 2" xfId="13"/>
    <cellStyle name="Обычный 2 2 2" xfId="14"/>
    <cellStyle name="Обычный 2 3" xfId="15"/>
    <cellStyle name="Обычный 2 4" xfId="16"/>
    <cellStyle name="Обычный 3" xfId="17"/>
    <cellStyle name="Обычный 3 2" xfId="18"/>
    <cellStyle name="Обычный 3 2 2" xfId="19"/>
    <cellStyle name="Обычный 3 3" xfId="20"/>
    <cellStyle name="Обычный 3 4" xfId="21"/>
    <cellStyle name="Обычный 3 5" xfId="22"/>
    <cellStyle name="Обычный 4" xfId="23"/>
    <cellStyle name="Обычный 4 2" xfId="24"/>
    <cellStyle name="Обычный 4 3" xfId="25"/>
    <cellStyle name="Обычный 4 4" xfId="26"/>
    <cellStyle name="Обычный 4 5" xfId="27"/>
    <cellStyle name="Обычный 5" xfId="28"/>
    <cellStyle name="Обычный 5 2" xfId="29"/>
    <cellStyle name="Обычный 6" xfId="30"/>
    <cellStyle name="Обычный 6 2" xfId="31"/>
    <cellStyle name="Обычный 6 3" xfId="32"/>
    <cellStyle name="Обычный 6 4" xfId="33"/>
    <cellStyle name="Обычный 6 5" xfId="34"/>
    <cellStyle name="Обычный 7" xfId="35"/>
    <cellStyle name="Обычный 7 2" xfId="36"/>
    <cellStyle name="Обычный 7 3" xfId="37"/>
    <cellStyle name="Обычный 7 4" xfId="38"/>
    <cellStyle name="Обычный 7 5" xfId="39"/>
    <cellStyle name="Обычный 8" xfId="40"/>
    <cellStyle name="Обычный 8 2" xfId="41"/>
    <cellStyle name="Обычный 9" xfId="42"/>
    <cellStyle name="Обычный 9 2" xfId="43"/>
    <cellStyle name="Обычный 9 3" xfId="44"/>
    <cellStyle name="Финансовый 2" xfId="45"/>
    <cellStyle name="Финансовый 3" xfId="4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view="pageBreakPreview" zoomScale="90" zoomScaleNormal="90" zoomScaleSheetLayoutView="90" workbookViewId="0">
      <pane xSplit="2" ySplit="6" topLeftCell="I7" activePane="bottomRight" state="frozenSplit"/>
      <selection pane="topRight" activeCell="C1" sqref="C1"/>
      <selection pane="bottomLeft" activeCell="A8" sqref="A8"/>
      <selection pane="bottomRight" activeCell="C19" sqref="C19:D23"/>
    </sheetView>
  </sheetViews>
  <sheetFormatPr defaultRowHeight="12.75"/>
  <cols>
    <col min="1" max="1" width="5" style="27" customWidth="1"/>
    <col min="2" max="2" width="50" style="27" customWidth="1"/>
    <col min="3" max="3" width="18" style="28" customWidth="1"/>
    <col min="4" max="4" width="17.42578125" style="28" customWidth="1"/>
    <col min="5" max="5" width="13.5703125" style="28" customWidth="1"/>
    <col min="6" max="6" width="15.140625" style="28" customWidth="1"/>
    <col min="7" max="7" width="14.28515625" style="28" customWidth="1"/>
    <col min="8" max="8" width="14.140625" style="28" customWidth="1"/>
    <col min="9" max="9" width="14.28515625" style="28" customWidth="1"/>
    <col min="10" max="10" width="6.5703125" style="28" customWidth="1"/>
    <col min="11" max="11" width="14.140625" style="28" customWidth="1"/>
    <col min="12" max="12" width="14.85546875" style="28" bestFit="1" customWidth="1"/>
    <col min="13" max="13" width="15.7109375" style="28" customWidth="1"/>
    <col min="14" max="14" width="10.42578125" style="28" customWidth="1"/>
    <col min="15" max="15" width="12.28515625" style="28" customWidth="1"/>
    <col min="16" max="16" width="11" style="28" customWidth="1"/>
    <col min="17" max="17" width="14.5703125" style="28" customWidth="1"/>
    <col min="18" max="18" width="9.5703125" style="28" customWidth="1"/>
    <col min="19" max="19" width="14.140625" style="28" customWidth="1"/>
    <col min="20" max="20" width="11.7109375" style="28" customWidth="1"/>
    <col min="21" max="21" width="13.42578125" style="28" customWidth="1"/>
    <col min="22" max="22" width="14.42578125" style="28" customWidth="1"/>
    <col min="23" max="23" width="18.140625" style="28" customWidth="1"/>
    <col min="24" max="24" width="15.7109375" style="28" customWidth="1"/>
    <col min="25" max="25" width="15.28515625" style="25" customWidth="1"/>
    <col min="26" max="26" width="21.140625" style="27" customWidth="1"/>
    <col min="27" max="27" width="15.42578125" style="27" customWidth="1"/>
    <col min="28" max="28" width="18.7109375" style="27" customWidth="1"/>
    <col min="29" max="16384" width="9.140625" style="27"/>
  </cols>
  <sheetData>
    <row r="1" spans="1:28" s="9" customForma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8"/>
    </row>
    <row r="2" spans="1:28" s="9" customForma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8"/>
    </row>
    <row r="3" spans="1:28" s="9" customFormat="1" ht="12.75" customHeight="1">
      <c r="A3" s="56" t="s">
        <v>32</v>
      </c>
      <c r="B3" s="56" t="s">
        <v>0</v>
      </c>
      <c r="C3" s="56" t="s">
        <v>33</v>
      </c>
      <c r="D3" s="63" t="s">
        <v>34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8"/>
    </row>
    <row r="4" spans="1:28" s="9" customFormat="1" ht="12.75" customHeight="1">
      <c r="A4" s="57"/>
      <c r="B4" s="57"/>
      <c r="C4" s="57"/>
      <c r="D4" s="59" t="s">
        <v>35</v>
      </c>
      <c r="E4" s="60"/>
      <c r="F4" s="60"/>
      <c r="G4" s="60"/>
      <c r="H4" s="60"/>
      <c r="I4" s="61"/>
      <c r="J4" s="50" t="s">
        <v>36</v>
      </c>
      <c r="K4" s="51"/>
      <c r="L4" s="50" t="s">
        <v>37</v>
      </c>
      <c r="M4" s="51"/>
      <c r="N4" s="50" t="s">
        <v>38</v>
      </c>
      <c r="O4" s="51"/>
      <c r="P4" s="50" t="s">
        <v>39</v>
      </c>
      <c r="Q4" s="51"/>
      <c r="R4" s="50" t="s">
        <v>40</v>
      </c>
      <c r="S4" s="51"/>
      <c r="T4" s="50" t="s">
        <v>41</v>
      </c>
      <c r="U4" s="51"/>
      <c r="V4" s="56" t="s">
        <v>42</v>
      </c>
      <c r="W4" s="56" t="s">
        <v>43</v>
      </c>
      <c r="X4" s="56" t="s">
        <v>44</v>
      </c>
      <c r="Y4" s="8"/>
    </row>
    <row r="5" spans="1:28" s="9" customFormat="1" ht="12.75" customHeight="1">
      <c r="A5" s="57"/>
      <c r="B5" s="57"/>
      <c r="C5" s="57"/>
      <c r="D5" s="56" t="s">
        <v>45</v>
      </c>
      <c r="E5" s="59" t="s">
        <v>46</v>
      </c>
      <c r="F5" s="60"/>
      <c r="G5" s="60"/>
      <c r="H5" s="60"/>
      <c r="I5" s="61"/>
      <c r="J5" s="52"/>
      <c r="K5" s="53"/>
      <c r="L5" s="52"/>
      <c r="M5" s="53"/>
      <c r="N5" s="52"/>
      <c r="O5" s="53"/>
      <c r="P5" s="52"/>
      <c r="Q5" s="53"/>
      <c r="R5" s="52"/>
      <c r="S5" s="53"/>
      <c r="T5" s="52"/>
      <c r="U5" s="53"/>
      <c r="V5" s="57"/>
      <c r="W5" s="57"/>
      <c r="X5" s="57"/>
      <c r="Y5" s="8"/>
    </row>
    <row r="6" spans="1:28" s="9" customFormat="1" ht="60" customHeight="1">
      <c r="A6" s="57"/>
      <c r="B6" s="57"/>
      <c r="C6" s="58"/>
      <c r="D6" s="58"/>
      <c r="E6" s="11" t="s">
        <v>47</v>
      </c>
      <c r="F6" s="11" t="s">
        <v>48</v>
      </c>
      <c r="G6" s="11" t="s">
        <v>49</v>
      </c>
      <c r="H6" s="11" t="s">
        <v>50</v>
      </c>
      <c r="I6" s="11" t="s">
        <v>51</v>
      </c>
      <c r="J6" s="54"/>
      <c r="K6" s="55"/>
      <c r="L6" s="54"/>
      <c r="M6" s="55"/>
      <c r="N6" s="54"/>
      <c r="O6" s="55"/>
      <c r="P6" s="54"/>
      <c r="Q6" s="55"/>
      <c r="R6" s="54"/>
      <c r="S6" s="55"/>
      <c r="T6" s="54"/>
      <c r="U6" s="55"/>
      <c r="V6" s="58"/>
      <c r="W6" s="58"/>
      <c r="X6" s="58"/>
      <c r="Y6" s="8"/>
    </row>
    <row r="7" spans="1:28" s="3" customFormat="1">
      <c r="A7" s="58"/>
      <c r="B7" s="58"/>
      <c r="C7" s="11" t="s">
        <v>25</v>
      </c>
      <c r="D7" s="11" t="s">
        <v>25</v>
      </c>
      <c r="E7" s="11" t="s">
        <v>25</v>
      </c>
      <c r="F7" s="11" t="s">
        <v>25</v>
      </c>
      <c r="G7" s="11" t="s">
        <v>25</v>
      </c>
      <c r="H7" s="11" t="s">
        <v>25</v>
      </c>
      <c r="I7" s="11" t="s">
        <v>25</v>
      </c>
      <c r="J7" s="11" t="s">
        <v>52</v>
      </c>
      <c r="K7" s="11" t="s">
        <v>25</v>
      </c>
      <c r="L7" s="11" t="s">
        <v>53</v>
      </c>
      <c r="M7" s="11" t="s">
        <v>25</v>
      </c>
      <c r="N7" s="11" t="s">
        <v>53</v>
      </c>
      <c r="O7" s="11" t="s">
        <v>25</v>
      </c>
      <c r="P7" s="11" t="s">
        <v>53</v>
      </c>
      <c r="Q7" s="11" t="s">
        <v>25</v>
      </c>
      <c r="R7" s="11" t="s">
        <v>54</v>
      </c>
      <c r="S7" s="11" t="s">
        <v>25</v>
      </c>
      <c r="T7" s="11" t="s">
        <v>53</v>
      </c>
      <c r="U7" s="11" t="s">
        <v>25</v>
      </c>
      <c r="V7" s="11" t="s">
        <v>25</v>
      </c>
      <c r="W7" s="11" t="s">
        <v>25</v>
      </c>
      <c r="X7" s="11" t="s">
        <v>25</v>
      </c>
      <c r="Y7" s="12"/>
    </row>
    <row r="8" spans="1:28" s="3" customForma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4">
        <v>23</v>
      </c>
      <c r="X8" s="14">
        <v>24</v>
      </c>
      <c r="Y8" s="12"/>
    </row>
    <row r="9" spans="1:28" s="9" customFormat="1" ht="12.75" customHeight="1">
      <c r="A9" s="49" t="s">
        <v>56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17"/>
      <c r="Z9" s="15"/>
    </row>
    <row r="10" spans="1:28" s="9" customFormat="1" ht="16.5" customHeight="1">
      <c r="A10" s="66" t="s">
        <v>57</v>
      </c>
      <c r="B10" s="66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17"/>
      <c r="Z10" s="15"/>
      <c r="AA10" s="15"/>
      <c r="AB10" s="15"/>
    </row>
    <row r="11" spans="1:28" s="9" customFormat="1" ht="16.5" customHeight="1">
      <c r="A11" s="13">
        <v>1</v>
      </c>
      <c r="B11" s="31" t="s">
        <v>29</v>
      </c>
      <c r="C11" s="16">
        <f>D11+K11+M11+O11+Q11+S11+U11+V11+W11+X11</f>
        <v>512898</v>
      </c>
      <c r="D11" s="40">
        <f>E11+F11+G11+H11+I11</f>
        <v>0</v>
      </c>
      <c r="E11" s="16"/>
      <c r="F11" s="16"/>
      <c r="G11" s="16"/>
      <c r="H11" s="16"/>
      <c r="I11" s="16"/>
      <c r="J11" s="16"/>
      <c r="K11" s="16"/>
      <c r="L11" s="29">
        <v>418.3</v>
      </c>
      <c r="M11" s="29">
        <f>512898</f>
        <v>512898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5"/>
      <c r="AA11" s="15"/>
      <c r="AB11" s="15"/>
    </row>
    <row r="12" spans="1:28" s="9" customFormat="1" ht="16.5" customHeight="1">
      <c r="A12" s="13">
        <f>A11+1</f>
        <v>2</v>
      </c>
      <c r="B12" s="31" t="s">
        <v>30</v>
      </c>
      <c r="C12" s="16">
        <f>D12+K12+M12+O12+Q12+S12+U12+V12+W12+X12</f>
        <v>512898</v>
      </c>
      <c r="D12" s="40">
        <f>E12+F12+G12+H12+I12</f>
        <v>0</v>
      </c>
      <c r="E12" s="16"/>
      <c r="F12" s="16"/>
      <c r="G12" s="16"/>
      <c r="H12" s="16"/>
      <c r="I12" s="16"/>
      <c r="J12" s="16"/>
      <c r="K12" s="16"/>
      <c r="L12" s="29">
        <v>418.3</v>
      </c>
      <c r="M12" s="29">
        <f>512898</f>
        <v>512898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5"/>
      <c r="AB12" s="15"/>
    </row>
    <row r="13" spans="1:28" s="9" customFormat="1" ht="16.5" customHeight="1">
      <c r="A13" s="13">
        <f>A12+1</f>
        <v>3</v>
      </c>
      <c r="B13" s="31" t="s">
        <v>28</v>
      </c>
      <c r="C13" s="16">
        <f>D13+K13+M13+O13+Q13+S13+U13+V13+W13+X13</f>
        <v>4447416</v>
      </c>
      <c r="D13" s="40">
        <f>E13+F13+G13+H13+I13</f>
        <v>3224600</v>
      </c>
      <c r="E13" s="16"/>
      <c r="F13" s="16">
        <f>1853119</f>
        <v>1853119</v>
      </c>
      <c r="G13" s="16">
        <f>409486</f>
        <v>409486</v>
      </c>
      <c r="H13" s="16">
        <f>839926</f>
        <v>839926</v>
      </c>
      <c r="I13" s="16">
        <f>122069</f>
        <v>122069</v>
      </c>
      <c r="J13" s="16"/>
      <c r="K13" s="16"/>
      <c r="L13" s="29">
        <v>920.7</v>
      </c>
      <c r="M13" s="29">
        <f>1222816</f>
        <v>1222816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5"/>
      <c r="AA13" s="15"/>
      <c r="AB13" s="15"/>
    </row>
    <row r="14" spans="1:28" s="9" customFormat="1" ht="16.5" customHeight="1">
      <c r="A14" s="68" t="s">
        <v>55</v>
      </c>
      <c r="B14" s="68"/>
      <c r="C14" s="16">
        <f>SUM(C11:C13)</f>
        <v>5473212</v>
      </c>
      <c r="D14" s="16">
        <f t="shared" ref="D14:X14" si="0">SUM(D11:D13)</f>
        <v>3224600</v>
      </c>
      <c r="E14" s="16">
        <f t="shared" si="0"/>
        <v>0</v>
      </c>
      <c r="F14" s="16">
        <f t="shared" si="0"/>
        <v>1853119</v>
      </c>
      <c r="G14" s="16">
        <f t="shared" si="0"/>
        <v>409486</v>
      </c>
      <c r="H14" s="16">
        <f t="shared" si="0"/>
        <v>839926</v>
      </c>
      <c r="I14" s="16">
        <f t="shared" si="0"/>
        <v>122069</v>
      </c>
      <c r="J14" s="16">
        <f t="shared" si="0"/>
        <v>0</v>
      </c>
      <c r="K14" s="16">
        <f t="shared" si="0"/>
        <v>0</v>
      </c>
      <c r="L14" s="16">
        <f t="shared" si="0"/>
        <v>1757.3000000000002</v>
      </c>
      <c r="M14" s="16">
        <f t="shared" si="0"/>
        <v>2248612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7"/>
      <c r="Z14" s="15"/>
      <c r="AA14" s="15"/>
      <c r="AB14" s="15"/>
    </row>
    <row r="15" spans="1:28" s="9" customFormat="1">
      <c r="A15" s="70" t="s">
        <v>63</v>
      </c>
      <c r="B15" s="70"/>
      <c r="C15" s="41">
        <f>C14</f>
        <v>5473212</v>
      </c>
      <c r="D15" s="46">
        <f t="shared" ref="D15:X15" si="1">D14</f>
        <v>3224600</v>
      </c>
      <c r="E15" s="46">
        <f t="shared" si="1"/>
        <v>0</v>
      </c>
      <c r="F15" s="46">
        <f t="shared" si="1"/>
        <v>1853119</v>
      </c>
      <c r="G15" s="46">
        <f t="shared" si="1"/>
        <v>409486</v>
      </c>
      <c r="H15" s="46">
        <f t="shared" si="1"/>
        <v>839926</v>
      </c>
      <c r="I15" s="46">
        <f t="shared" si="1"/>
        <v>122069</v>
      </c>
      <c r="J15" s="46">
        <f t="shared" si="1"/>
        <v>0</v>
      </c>
      <c r="K15" s="46">
        <f t="shared" si="1"/>
        <v>0</v>
      </c>
      <c r="L15" s="46">
        <f t="shared" si="1"/>
        <v>1757.3000000000002</v>
      </c>
      <c r="M15" s="46">
        <f t="shared" si="1"/>
        <v>2248612</v>
      </c>
      <c r="N15" s="46">
        <f t="shared" si="1"/>
        <v>0</v>
      </c>
      <c r="O15" s="46">
        <f t="shared" si="1"/>
        <v>0</v>
      </c>
      <c r="P15" s="46">
        <f t="shared" si="1"/>
        <v>0</v>
      </c>
      <c r="Q15" s="46">
        <f t="shared" si="1"/>
        <v>0</v>
      </c>
      <c r="R15" s="46">
        <f t="shared" si="1"/>
        <v>0</v>
      </c>
      <c r="S15" s="46">
        <f t="shared" si="1"/>
        <v>0</v>
      </c>
      <c r="T15" s="46">
        <f t="shared" si="1"/>
        <v>0</v>
      </c>
      <c r="U15" s="46">
        <f t="shared" si="1"/>
        <v>0</v>
      </c>
      <c r="V15" s="46">
        <f t="shared" si="1"/>
        <v>0</v>
      </c>
      <c r="W15" s="46">
        <f t="shared" si="1"/>
        <v>0</v>
      </c>
      <c r="X15" s="46">
        <f t="shared" si="1"/>
        <v>0</v>
      </c>
      <c r="Y15" s="17"/>
      <c r="Z15" s="15"/>
      <c r="AA15" s="15"/>
      <c r="AB15" s="15"/>
    </row>
    <row r="16" spans="1:28" s="9" customFormat="1" ht="12.75" customHeight="1">
      <c r="A16" s="69" t="s">
        <v>58</v>
      </c>
      <c r="B16" s="69"/>
      <c r="C16" s="47">
        <v>117127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  <c r="Z16" s="15"/>
    </row>
    <row r="17" spans="1:26" s="9" customFormat="1" ht="12.75" customHeight="1">
      <c r="A17" s="66" t="s">
        <v>64</v>
      </c>
      <c r="B17" s="66"/>
      <c r="C17" s="18">
        <f>C15+C16</f>
        <v>5590339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15"/>
    </row>
    <row r="18" spans="1:26" s="9" customForma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/>
    </row>
    <row r="19" spans="1:26" s="9" customFormat="1">
      <c r="C19" s="19"/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/>
    </row>
    <row r="20" spans="1:26" s="9" customForma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8"/>
    </row>
    <row r="21" spans="1:26" s="9" customForma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/>
    </row>
    <row r="22" spans="1:26" s="9" customForma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/>
    </row>
    <row r="23" spans="1:26" s="9" customForma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8"/>
    </row>
    <row r="24" spans="1:26" s="23" customForma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1:26" s="23" customFormat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</row>
    <row r="26" spans="1:26" s="23" customFormat="1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</row>
    <row r="27" spans="1:26" s="23" customForma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</row>
    <row r="28" spans="1:26" s="23" customForma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</row>
    <row r="29" spans="1:26" s="23" customForma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</row>
    <row r="30" spans="1:26" s="26" customFormat="1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6" s="26" customFormat="1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6" s="26" customFormat="1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</row>
    <row r="33" spans="3:25" s="26" customForma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</row>
    <row r="34" spans="3:25" s="26" customForma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</row>
    <row r="35" spans="3:25" s="26" customFormat="1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</row>
    <row r="36" spans="3:25" s="26" customFormat="1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</row>
    <row r="37" spans="3:25" s="26" customForma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</row>
    <row r="38" spans="3:25" s="26" customForma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</row>
    <row r="39" spans="3:25" s="26" customForma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</row>
    <row r="40" spans="3:25" s="26" customForma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</row>
    <row r="41" spans="3:25" s="26" customForma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</row>
    <row r="42" spans="3:25" s="26" customForma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</row>
    <row r="43" spans="3:25" s="26" customForma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</row>
    <row r="44" spans="3:25" s="26" customForma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</row>
    <row r="45" spans="3:25" s="26" customForma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</row>
    <row r="46" spans="3:25" s="26" customForma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</row>
    <row r="47" spans="3:25" s="26" customFormat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</row>
    <row r="48" spans="3:25" s="26" customFormat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</row>
    <row r="49" spans="3:25" s="26" customForma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</row>
    <row r="50" spans="3:25" s="26" customForma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</row>
    <row r="51" spans="3:25" s="26" customFormat="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</row>
    <row r="52" spans="3:25" s="26" customForma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</row>
    <row r="53" spans="3:25" s="26" customForma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</row>
    <row r="54" spans="3:25" s="26" customFormat="1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</row>
    <row r="55" spans="3:25" s="26" customFormat="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</row>
    <row r="56" spans="3:25" s="26" customFormat="1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</row>
    <row r="57" spans="3:25" s="26" customFormat="1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</row>
    <row r="58" spans="3:25" s="26" customFormat="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</row>
    <row r="59" spans="3:25" s="26" customFormat="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</row>
    <row r="60" spans="3:25" s="26" customFormat="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</row>
    <row r="61" spans="3:25" s="26" customForma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</row>
    <row r="62" spans="3:25" s="26" customForma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</row>
    <row r="63" spans="3:25" s="26" customFormat="1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</row>
    <row r="64" spans="3:25" s="26" customFormat="1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</row>
    <row r="65" spans="3:25" s="26" customFormat="1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</row>
    <row r="66" spans="3:25" s="26" customFormat="1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</row>
    <row r="67" spans="3:25" s="26" customFormat="1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</row>
    <row r="68" spans="3:25" s="26" customFormat="1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</row>
    <row r="69" spans="3:25" s="26" customFormat="1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</row>
    <row r="70" spans="3:25" s="26" customFormat="1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</row>
    <row r="71" spans="3:25" s="26" customFormat="1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</row>
    <row r="72" spans="3:25" s="26" customFormat="1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</row>
    <row r="73" spans="3:25" s="26" customFormat="1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3:25" s="26" customFormat="1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3:25" s="26" customFormat="1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</row>
    <row r="76" spans="3:25" s="26" customFormat="1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</row>
    <row r="77" spans="3:25" s="26" customFormat="1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</row>
    <row r="78" spans="3:25" s="26" customFormat="1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</row>
    <row r="79" spans="3:25" s="26" customFormat="1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</row>
    <row r="80" spans="3:25" s="26" customFormat="1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</row>
    <row r="81" spans="3:25" s="26" customFormat="1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5"/>
    </row>
  </sheetData>
  <mergeCells count="24">
    <mergeCell ref="A10:C10"/>
    <mergeCell ref="D10:X10"/>
    <mergeCell ref="A14:B14"/>
    <mergeCell ref="A16:B16"/>
    <mergeCell ref="A17:B17"/>
    <mergeCell ref="A15:B15"/>
    <mergeCell ref="A1:X1"/>
    <mergeCell ref="A3:A7"/>
    <mergeCell ref="B3:B7"/>
    <mergeCell ref="C3:C6"/>
    <mergeCell ref="D3:X3"/>
    <mergeCell ref="D4:I4"/>
    <mergeCell ref="N4:O6"/>
    <mergeCell ref="R4:S6"/>
    <mergeCell ref="T4:U6"/>
    <mergeCell ref="J4:K6"/>
    <mergeCell ref="A9:X9"/>
    <mergeCell ref="L4:M6"/>
    <mergeCell ref="X4:X6"/>
    <mergeCell ref="D5:D6"/>
    <mergeCell ref="E5:I5"/>
    <mergeCell ref="P4:Q6"/>
    <mergeCell ref="V4:V6"/>
    <mergeCell ref="W4:W6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40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9"/>
  <sheetViews>
    <sheetView view="pageBreakPreview" zoomScale="80" zoomScaleNormal="90" zoomScaleSheetLayoutView="80" workbookViewId="0">
      <selection activeCell="I22" sqref="I22"/>
    </sheetView>
  </sheetViews>
  <sheetFormatPr defaultRowHeight="15"/>
  <cols>
    <col min="1" max="1" width="6.85546875" style="2" customWidth="1"/>
    <col min="2" max="2" width="50" style="2" customWidth="1"/>
    <col min="3" max="3" width="12.28515625" style="1" customWidth="1"/>
    <col min="4" max="4" width="9.5703125" style="2" customWidth="1"/>
    <col min="5" max="5" width="15.42578125" style="2" customWidth="1"/>
    <col min="6" max="6" width="8.85546875" style="2" customWidth="1"/>
    <col min="7" max="7" width="10.5703125" style="2" customWidth="1"/>
    <col min="8" max="8" width="12.7109375" style="2" customWidth="1"/>
    <col min="9" max="9" width="13.7109375" style="2" customWidth="1"/>
    <col min="10" max="10" width="12.140625" style="2" customWidth="1"/>
    <col min="11" max="11" width="12" style="2" bestFit="1" customWidth="1"/>
    <col min="12" max="12" width="17.140625" style="2" customWidth="1"/>
    <col min="13" max="15" width="12" style="2" bestFit="1" customWidth="1"/>
    <col min="16" max="16" width="17" style="2" customWidth="1"/>
    <col min="17" max="17" width="13.7109375" style="2" customWidth="1"/>
    <col min="18" max="18" width="12.5703125" style="2" customWidth="1"/>
    <col min="19" max="19" width="14.28515625" style="2" customWidth="1"/>
    <col min="20" max="20" width="15.28515625" style="2" customWidth="1"/>
    <col min="21" max="21" width="12.140625" style="2" customWidth="1"/>
    <col min="22" max="16384" width="9.140625" style="2"/>
  </cols>
  <sheetData>
    <row r="2" spans="1:21" s="4" customFormat="1" ht="12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3"/>
    </row>
    <row r="3" spans="1:21" s="4" customFormat="1" ht="12.75">
      <c r="A3" s="3"/>
      <c r="B3" s="5"/>
      <c r="C3" s="3"/>
      <c r="D3" s="81" t="s">
        <v>60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1:21" s="4" customFormat="1" ht="12.75">
      <c r="A4" s="3"/>
      <c r="B4" s="5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3"/>
      <c r="T4" s="3"/>
    </row>
    <row r="5" spans="1:21" s="4" customFormat="1" ht="30" customHeight="1">
      <c r="A5" s="82" t="s">
        <v>2</v>
      </c>
      <c r="B5" s="82" t="s">
        <v>0</v>
      </c>
      <c r="C5" s="83" t="s">
        <v>3</v>
      </c>
      <c r="D5" s="83"/>
      <c r="E5" s="78" t="s">
        <v>4</v>
      </c>
      <c r="F5" s="78" t="s">
        <v>5</v>
      </c>
      <c r="G5" s="78" t="s">
        <v>6</v>
      </c>
      <c r="H5" s="77" t="s">
        <v>7</v>
      </c>
      <c r="I5" s="82" t="s">
        <v>8</v>
      </c>
      <c r="J5" s="82"/>
      <c r="K5" s="77" t="s">
        <v>9</v>
      </c>
      <c r="L5" s="82" t="s">
        <v>10</v>
      </c>
      <c r="M5" s="82"/>
      <c r="N5" s="82"/>
      <c r="O5" s="82"/>
      <c r="P5" s="82"/>
      <c r="Q5" s="79" t="s">
        <v>11</v>
      </c>
      <c r="R5" s="79" t="s">
        <v>12</v>
      </c>
      <c r="S5" s="77" t="s">
        <v>13</v>
      </c>
      <c r="T5" s="77" t="s">
        <v>14</v>
      </c>
    </row>
    <row r="6" spans="1:21" s="4" customFormat="1" ht="15" customHeight="1">
      <c r="A6" s="82"/>
      <c r="B6" s="82"/>
      <c r="C6" s="77" t="s">
        <v>15</v>
      </c>
      <c r="D6" s="77" t="s">
        <v>16</v>
      </c>
      <c r="E6" s="78"/>
      <c r="F6" s="78"/>
      <c r="G6" s="78"/>
      <c r="H6" s="77"/>
      <c r="I6" s="77" t="s">
        <v>17</v>
      </c>
      <c r="J6" s="77" t="s">
        <v>18</v>
      </c>
      <c r="K6" s="77"/>
      <c r="L6" s="77" t="s">
        <v>17</v>
      </c>
      <c r="M6" s="33"/>
      <c r="N6" s="33"/>
      <c r="O6" s="34"/>
      <c r="P6" s="34"/>
      <c r="Q6" s="79"/>
      <c r="R6" s="79"/>
      <c r="S6" s="77"/>
      <c r="T6" s="77"/>
    </row>
    <row r="7" spans="1:21" s="4" customFormat="1" ht="207" customHeight="1">
      <c r="A7" s="82"/>
      <c r="B7" s="82"/>
      <c r="C7" s="77"/>
      <c r="D7" s="77"/>
      <c r="E7" s="78"/>
      <c r="F7" s="78"/>
      <c r="G7" s="78"/>
      <c r="H7" s="77"/>
      <c r="I7" s="77"/>
      <c r="J7" s="77"/>
      <c r="K7" s="77"/>
      <c r="L7" s="77"/>
      <c r="M7" s="33" t="s">
        <v>19</v>
      </c>
      <c r="N7" s="33" t="s">
        <v>20</v>
      </c>
      <c r="O7" s="33" t="s">
        <v>21</v>
      </c>
      <c r="P7" s="33" t="s">
        <v>22</v>
      </c>
      <c r="Q7" s="79"/>
      <c r="R7" s="79"/>
      <c r="S7" s="77"/>
      <c r="T7" s="77"/>
    </row>
    <row r="8" spans="1:21" s="4" customFormat="1" ht="46.5" customHeight="1">
      <c r="A8" s="82"/>
      <c r="B8" s="82"/>
      <c r="C8" s="77"/>
      <c r="D8" s="77"/>
      <c r="E8" s="78"/>
      <c r="F8" s="78"/>
      <c r="G8" s="78"/>
      <c r="H8" s="34" t="s">
        <v>23</v>
      </c>
      <c r="I8" s="34" t="s">
        <v>23</v>
      </c>
      <c r="J8" s="34" t="s">
        <v>23</v>
      </c>
      <c r="K8" s="34" t="s">
        <v>24</v>
      </c>
      <c r="L8" s="34" t="s">
        <v>25</v>
      </c>
      <c r="M8" s="34"/>
      <c r="N8" s="34"/>
      <c r="O8" s="34" t="s">
        <v>25</v>
      </c>
      <c r="P8" s="34" t="s">
        <v>25</v>
      </c>
      <c r="Q8" s="7" t="s">
        <v>26</v>
      </c>
      <c r="R8" s="7" t="s">
        <v>26</v>
      </c>
      <c r="S8" s="77"/>
      <c r="T8" s="77"/>
    </row>
    <row r="9" spans="1:21" s="36" customFormat="1" ht="12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4">
        <v>20</v>
      </c>
    </row>
    <row r="10" spans="1:21" s="37" customFormat="1">
      <c r="A10" s="71" t="s">
        <v>56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</row>
    <row r="11" spans="1:21" s="30" customFormat="1">
      <c r="A11" s="89" t="s">
        <v>57</v>
      </c>
      <c r="B11" s="90"/>
      <c r="C11" s="90"/>
      <c r="D11" s="90"/>
      <c r="E11" s="91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</row>
    <row r="12" spans="1:21" s="30" customFormat="1">
      <c r="A12" s="92">
        <v>1</v>
      </c>
      <c r="B12" s="93" t="s">
        <v>29</v>
      </c>
      <c r="C12" s="94">
        <v>1969</v>
      </c>
      <c r="D12" s="95"/>
      <c r="E12" s="48" t="s">
        <v>27</v>
      </c>
      <c r="F12" s="95">
        <v>2</v>
      </c>
      <c r="G12" s="95">
        <v>2</v>
      </c>
      <c r="H12" s="96">
        <v>526.9</v>
      </c>
      <c r="I12" s="96">
        <v>526.9</v>
      </c>
      <c r="J12" s="96">
        <v>275.5</v>
      </c>
      <c r="K12" s="97">
        <v>22</v>
      </c>
      <c r="L12" s="96">
        <f>'виды работ  (2)'!C11</f>
        <v>512898</v>
      </c>
      <c r="M12" s="16">
        <v>0</v>
      </c>
      <c r="N12" s="16">
        <v>0</v>
      </c>
      <c r="O12" s="16">
        <v>0</v>
      </c>
      <c r="P12" s="16">
        <f>L12</f>
        <v>512898</v>
      </c>
      <c r="Q12" s="16">
        <f t="shared" ref="Q12:Q16" si="0">L12/H12</f>
        <v>973.42569747580194</v>
      </c>
      <c r="R12" s="16">
        <v>42000</v>
      </c>
      <c r="S12" s="43" t="s">
        <v>62</v>
      </c>
      <c r="T12" s="32" t="s">
        <v>61</v>
      </c>
    </row>
    <row r="13" spans="1:21" s="30" customFormat="1">
      <c r="A13" s="92">
        <f>A12+1</f>
        <v>2</v>
      </c>
      <c r="B13" s="93" t="s">
        <v>30</v>
      </c>
      <c r="C13" s="94">
        <v>1969</v>
      </c>
      <c r="D13" s="95"/>
      <c r="E13" s="48" t="s">
        <v>27</v>
      </c>
      <c r="F13" s="95">
        <v>2</v>
      </c>
      <c r="G13" s="95">
        <v>2</v>
      </c>
      <c r="H13" s="96">
        <v>533.5</v>
      </c>
      <c r="I13" s="96">
        <v>533.5</v>
      </c>
      <c r="J13" s="96">
        <v>303.39999999999998</v>
      </c>
      <c r="K13" s="97">
        <v>24</v>
      </c>
      <c r="L13" s="96">
        <f>'виды работ  (2)'!C12</f>
        <v>512898</v>
      </c>
      <c r="M13" s="16">
        <v>0</v>
      </c>
      <c r="N13" s="16">
        <v>0</v>
      </c>
      <c r="O13" s="16">
        <v>0</v>
      </c>
      <c r="P13" s="16">
        <f>L13</f>
        <v>512898</v>
      </c>
      <c r="Q13" s="16">
        <f t="shared" si="0"/>
        <v>961.38331771321464</v>
      </c>
      <c r="R13" s="16">
        <v>42000</v>
      </c>
      <c r="S13" s="43" t="s">
        <v>62</v>
      </c>
      <c r="T13" s="32" t="s">
        <v>61</v>
      </c>
    </row>
    <row r="14" spans="1:21" s="30" customFormat="1">
      <c r="A14" s="92">
        <f>A13+1</f>
        <v>3</v>
      </c>
      <c r="B14" s="93" t="s">
        <v>28</v>
      </c>
      <c r="C14" s="94">
        <v>1970</v>
      </c>
      <c r="D14" s="95"/>
      <c r="E14" s="48" t="s">
        <v>27</v>
      </c>
      <c r="F14" s="95">
        <v>4</v>
      </c>
      <c r="G14" s="95">
        <v>4</v>
      </c>
      <c r="H14" s="96">
        <v>2539.58</v>
      </c>
      <c r="I14" s="96">
        <v>2539.58</v>
      </c>
      <c r="J14" s="96">
        <v>1649.8</v>
      </c>
      <c r="K14" s="97">
        <v>130</v>
      </c>
      <c r="L14" s="96">
        <f>'виды работ  (2)'!C13</f>
        <v>4447416</v>
      </c>
      <c r="M14" s="16">
        <v>0</v>
      </c>
      <c r="N14" s="16">
        <v>0</v>
      </c>
      <c r="O14" s="16">
        <v>0</v>
      </c>
      <c r="P14" s="16">
        <f>L14</f>
        <v>4447416</v>
      </c>
      <c r="Q14" s="16">
        <f t="shared" si="0"/>
        <v>1751.2407563455374</v>
      </c>
      <c r="R14" s="16">
        <v>42000</v>
      </c>
      <c r="S14" s="43" t="s">
        <v>62</v>
      </c>
      <c r="T14" s="32" t="s">
        <v>61</v>
      </c>
    </row>
    <row r="15" spans="1:21" s="30" customFormat="1" ht="15" customHeight="1">
      <c r="A15" s="87" t="s">
        <v>55</v>
      </c>
      <c r="B15" s="88"/>
      <c r="C15" s="42" t="s">
        <v>31</v>
      </c>
      <c r="D15" s="42" t="s">
        <v>31</v>
      </c>
      <c r="E15" s="42" t="s">
        <v>31</v>
      </c>
      <c r="F15" s="42" t="s">
        <v>31</v>
      </c>
      <c r="G15" s="42" t="s">
        <v>31</v>
      </c>
      <c r="H15" s="96">
        <f>SUM(H12:H14)</f>
        <v>3599.98</v>
      </c>
      <c r="I15" s="96">
        <f t="shared" ref="I15:P15" si="1">SUM(I12:I14)</f>
        <v>3599.98</v>
      </c>
      <c r="J15" s="96">
        <f t="shared" si="1"/>
        <v>2228.6999999999998</v>
      </c>
      <c r="K15" s="97">
        <f t="shared" si="1"/>
        <v>176</v>
      </c>
      <c r="L15" s="96">
        <f t="shared" si="1"/>
        <v>5473212</v>
      </c>
      <c r="M15" s="96">
        <f t="shared" si="1"/>
        <v>0</v>
      </c>
      <c r="N15" s="96">
        <f t="shared" si="1"/>
        <v>0</v>
      </c>
      <c r="O15" s="96">
        <f t="shared" si="1"/>
        <v>0</v>
      </c>
      <c r="P15" s="96">
        <f t="shared" si="1"/>
        <v>5473212</v>
      </c>
      <c r="Q15" s="16">
        <f t="shared" si="0"/>
        <v>1520.3451130284056</v>
      </c>
      <c r="R15" s="45" t="s">
        <v>31</v>
      </c>
      <c r="S15" s="45" t="s">
        <v>31</v>
      </c>
      <c r="T15" s="45" t="s">
        <v>31</v>
      </c>
      <c r="U15" s="39">
        <f>L15-'виды работ  (2)'!C14</f>
        <v>0</v>
      </c>
    </row>
    <row r="16" spans="1:21" s="37" customFormat="1">
      <c r="A16" s="70" t="s">
        <v>63</v>
      </c>
      <c r="B16" s="70"/>
      <c r="C16" s="42" t="s">
        <v>31</v>
      </c>
      <c r="D16" s="42" t="s">
        <v>31</v>
      </c>
      <c r="E16" s="42" t="s">
        <v>31</v>
      </c>
      <c r="F16" s="42" t="s">
        <v>31</v>
      </c>
      <c r="G16" s="42" t="s">
        <v>31</v>
      </c>
      <c r="H16" s="44">
        <f>H15</f>
        <v>3599.98</v>
      </c>
      <c r="I16" s="44">
        <f t="shared" ref="I16:P17" si="2">I15</f>
        <v>3599.98</v>
      </c>
      <c r="J16" s="44">
        <f t="shared" si="2"/>
        <v>2228.6999999999998</v>
      </c>
      <c r="K16" s="44">
        <f t="shared" si="2"/>
        <v>176</v>
      </c>
      <c r="L16" s="44">
        <f t="shared" si="2"/>
        <v>5473212</v>
      </c>
      <c r="M16" s="44">
        <f t="shared" si="2"/>
        <v>0</v>
      </c>
      <c r="N16" s="44">
        <f t="shared" si="2"/>
        <v>0</v>
      </c>
      <c r="O16" s="44">
        <f t="shared" si="2"/>
        <v>0</v>
      </c>
      <c r="P16" s="44">
        <f t="shared" si="2"/>
        <v>5473212</v>
      </c>
      <c r="Q16" s="16">
        <f t="shared" si="0"/>
        <v>1520.3451130284056</v>
      </c>
      <c r="R16" s="45" t="s">
        <v>31</v>
      </c>
      <c r="S16" s="45" t="s">
        <v>31</v>
      </c>
      <c r="T16" s="45" t="s">
        <v>31</v>
      </c>
      <c r="U16" s="39">
        <f>L16-'виды работ  (2)'!C15</f>
        <v>0</v>
      </c>
    </row>
    <row r="17" spans="1:20" s="37" customFormat="1">
      <c r="A17" s="84" t="s">
        <v>65</v>
      </c>
      <c r="B17" s="85"/>
      <c r="C17" s="86"/>
      <c r="D17" s="42" t="s">
        <v>31</v>
      </c>
      <c r="E17" s="42" t="s">
        <v>31</v>
      </c>
      <c r="F17" s="42" t="s">
        <v>31</v>
      </c>
      <c r="G17" s="42" t="s">
        <v>31</v>
      </c>
      <c r="H17" s="45" t="s">
        <v>31</v>
      </c>
      <c r="I17" s="45" t="s">
        <v>31</v>
      </c>
      <c r="J17" s="45" t="s">
        <v>31</v>
      </c>
      <c r="K17" s="45" t="s">
        <v>31</v>
      </c>
      <c r="L17" s="44">
        <f>'виды работ  (2)'!C17</f>
        <v>5590339</v>
      </c>
      <c r="M17" s="44">
        <f>M16</f>
        <v>0</v>
      </c>
      <c r="N17" s="44">
        <f t="shared" si="2"/>
        <v>0</v>
      </c>
      <c r="O17" s="44">
        <f t="shared" si="2"/>
        <v>0</v>
      </c>
      <c r="P17" s="44">
        <f>L17</f>
        <v>5590339</v>
      </c>
      <c r="Q17" s="45" t="s">
        <v>31</v>
      </c>
      <c r="R17" s="45" t="s">
        <v>31</v>
      </c>
      <c r="S17" s="45" t="s">
        <v>31</v>
      </c>
      <c r="T17" s="45" t="s">
        <v>31</v>
      </c>
    </row>
    <row r="18" spans="1:20" s="37" customFormat="1">
      <c r="C18" s="38"/>
    </row>
    <row r="19" spans="1:20" s="37" customFormat="1">
      <c r="C19" s="38"/>
    </row>
  </sheetData>
  <mergeCells count="27">
    <mergeCell ref="A17:C17"/>
    <mergeCell ref="I6:I7"/>
    <mergeCell ref="F5:F8"/>
    <mergeCell ref="L5:P5"/>
    <mergeCell ref="H5:H7"/>
    <mergeCell ref="J6:J7"/>
    <mergeCell ref="A16:B16"/>
    <mergeCell ref="A15:B15"/>
    <mergeCell ref="A11:E11"/>
    <mergeCell ref="A2:S2"/>
    <mergeCell ref="D3:Q3"/>
    <mergeCell ref="A5:A8"/>
    <mergeCell ref="B5:B8"/>
    <mergeCell ref="C5:D5"/>
    <mergeCell ref="R5:R7"/>
    <mergeCell ref="G5:G8"/>
    <mergeCell ref="C6:C8"/>
    <mergeCell ref="D6:D8"/>
    <mergeCell ref="I5:J5"/>
    <mergeCell ref="S5:S8"/>
    <mergeCell ref="A10:T10"/>
    <mergeCell ref="F11:T11"/>
    <mergeCell ref="L6:L7"/>
    <mergeCell ref="K5:K7"/>
    <mergeCell ref="T5:T8"/>
    <mergeCell ref="E5:E8"/>
    <mergeCell ref="Q5:Q7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4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виды работ  (2)</vt:lpstr>
      <vt:lpstr>характеристики мкд</vt:lpstr>
      <vt:lpstr>'виды работ  (2)'!Заголовки_для_печати</vt:lpstr>
      <vt:lpstr>'виды работ  (2)'!Область_печати</vt:lpstr>
      <vt:lpstr>'характеристики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2016-12-23T06:55:05Z</dcterms:modified>
</cp:coreProperties>
</file>